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clai\Dropbox (WiLS)\WiLS-wide\WPLC\Board, Committees, and Workgroups\Board\Meeting Materials\2018\2018-10\"/>
    </mc:Choice>
  </mc:AlternateContent>
  <xr:revisionPtr revIDLastSave="0" documentId="13_ncr:1_{144A5F36-1A73-40FC-A686-1E8567D8A790}" xr6:coauthVersionLast="37" xr6:coauthVersionMax="37" xr10:uidLastSave="{00000000-0000-0000-0000-000000000000}"/>
  <bookViews>
    <workbookView xWindow="948" yWindow="0" windowWidth="19548" windowHeight="7632" xr2:uid="{00000000-000D-0000-FFFF-FFFF00000000}"/>
  </bookViews>
  <sheets>
    <sheet name="Example 1" sheetId="2" r:id="rId1"/>
    <sheet name="Example 2" sheetId="3" r:id="rId2"/>
    <sheet name="Example 4" sheetId="5" r:id="rId3"/>
    <sheet name="Example 5" sheetId="7" r:id="rId4"/>
  </sheets>
  <definedNames>
    <definedName name="_xlnm.Print_Area" localSheetId="3">'Example 5'!$A$1:$A$24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7" i="7"/>
  <c r="B24" i="7" l="1"/>
  <c r="B23" i="7"/>
  <c r="C23" i="7" s="1"/>
  <c r="D23" i="7" s="1"/>
  <c r="C24" i="7"/>
  <c r="C25" i="7" s="1"/>
  <c r="F27" i="5"/>
  <c r="F26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9" i="5"/>
  <c r="D27" i="5"/>
  <c r="E27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9" i="5"/>
  <c r="D9" i="5"/>
  <c r="D26" i="5" s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B26" i="5"/>
  <c r="B25" i="5"/>
  <c r="D25" i="5" s="1"/>
  <c r="C26" i="5"/>
  <c r="C27" i="5" s="1"/>
  <c r="D25" i="3"/>
  <c r="D24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7" i="3"/>
  <c r="C7" i="3"/>
  <c r="C24" i="3" s="1"/>
  <c r="C25" i="3" s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B24" i="3"/>
  <c r="B23" i="3"/>
  <c r="E7" i="2"/>
  <c r="E12" i="2"/>
  <c r="E15" i="2"/>
  <c r="E20" i="2"/>
  <c r="D7" i="2"/>
  <c r="D8" i="2"/>
  <c r="E8" i="2" s="1"/>
  <c r="D12" i="2"/>
  <c r="D13" i="2"/>
  <c r="E13" i="2" s="1"/>
  <c r="D15" i="2"/>
  <c r="D16" i="2"/>
  <c r="E16" i="2" s="1"/>
  <c r="D20" i="2"/>
  <c r="D5" i="2"/>
  <c r="C6" i="2"/>
  <c r="D6" i="2" s="1"/>
  <c r="E6" i="2" s="1"/>
  <c r="C7" i="2"/>
  <c r="C8" i="2"/>
  <c r="C9" i="2"/>
  <c r="D9" i="2" s="1"/>
  <c r="E9" i="2" s="1"/>
  <c r="C10" i="2"/>
  <c r="D10" i="2" s="1"/>
  <c r="E10" i="2" s="1"/>
  <c r="C11" i="2"/>
  <c r="D11" i="2" s="1"/>
  <c r="E11" i="2" s="1"/>
  <c r="C12" i="2"/>
  <c r="C13" i="2"/>
  <c r="C14" i="2"/>
  <c r="D14" i="2" s="1"/>
  <c r="E14" i="2" s="1"/>
  <c r="C15" i="2"/>
  <c r="C16" i="2"/>
  <c r="C17" i="2"/>
  <c r="D17" i="2" s="1"/>
  <c r="E17" i="2" s="1"/>
  <c r="C18" i="2"/>
  <c r="D18" i="2" s="1"/>
  <c r="E18" i="2" s="1"/>
  <c r="C19" i="2"/>
  <c r="D19" i="2" s="1"/>
  <c r="E19" i="2" s="1"/>
  <c r="C20" i="2"/>
  <c r="B22" i="2"/>
  <c r="D22" i="2" l="1"/>
  <c r="D23" i="2" s="1"/>
  <c r="C22" i="2"/>
  <c r="C23" i="2" s="1"/>
  <c r="E5" i="2"/>
  <c r="E22" i="2" s="1"/>
  <c r="E23" i="2" s="1"/>
  <c r="C25" i="5"/>
  <c r="B21" i="2"/>
  <c r="C21" i="2" s="1"/>
  <c r="D21" i="2" s="1"/>
  <c r="E21" i="2" s="1"/>
  <c r="D24" i="7" l="1"/>
  <c r="D25" i="7" s="1"/>
</calcChain>
</file>

<file path=xl/sharedStrings.xml><?xml version="1.0" encoding="utf-8"?>
<sst xmlns="http://schemas.openxmlformats.org/spreadsheetml/2006/main" count="111" uniqueCount="52">
  <si>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</si>
  <si>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</si>
  <si>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</si>
  <si>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</si>
  <si>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</si>
  <si>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</si>
  <si>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</si>
  <si>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</si>
  <si>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</si>
  <si>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</si>
  <si>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</si>
  <si>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</si>
  <si>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</si>
  <si>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</si>
  <si>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</si>
  <si>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</si>
  <si>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</si>
  <si>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Approved</t>
  </si>
  <si>
    <t>7% increase based on circulation increase</t>
  </si>
  <si>
    <t>2a</t>
  </si>
  <si>
    <t>2b</t>
  </si>
  <si>
    <t>2a. Percentage increase equal to the increase in circulation (Column C)</t>
  </si>
  <si>
    <t>4a</t>
  </si>
  <si>
    <t>4b</t>
  </si>
  <si>
    <t>4c</t>
  </si>
  <si>
    <t>4d</t>
  </si>
  <si>
    <t>0% increase because wait times decreased</t>
  </si>
  <si>
    <t>1% increase*</t>
  </si>
  <si>
    <t>*Percentage selected for the purposes of illustration</t>
  </si>
  <si>
    <t>4% increase based on circulation range*</t>
  </si>
  <si>
    <t>2% increase because wait time threshold not met.*</t>
  </si>
  <si>
    <r>
      <t xml:space="preserve">2b. Percentage increase based on range of circulation (Column D) </t>
    </r>
    <r>
      <rPr>
        <i/>
        <sz val="10"/>
        <color theme="1"/>
        <rFont val="Calibri"/>
        <family val="2"/>
        <scheme val="minor"/>
      </rPr>
      <t>{4% selected for purposes of illustration}</t>
    </r>
  </si>
  <si>
    <t xml:space="preserve">Increase from 2019 </t>
  </si>
  <si>
    <t>Increase from 2019</t>
  </si>
  <si>
    <t>35.5% increase because wait time is 35.5% over threshold time.*</t>
  </si>
  <si>
    <t>*Percentage and/or threshold selected for the purposes of illustration</t>
  </si>
  <si>
    <t>6% increase based on days over threshold time ranges.*</t>
  </si>
  <si>
    <t>4a. Percentage increase correlated to increase in wait times. (Column C)</t>
  </si>
  <si>
    <r>
      <t xml:space="preserve">4b.  Standard percentage increase based on average wait time. (Column D) </t>
    </r>
    <r>
      <rPr>
        <i/>
        <sz val="10"/>
        <color theme="1"/>
        <rFont val="Calibri"/>
        <family val="2"/>
        <scheme val="minor"/>
      </rPr>
      <t>{The budget increases percentages and threshold were selected for purposes of illustration}</t>
    </r>
  </si>
  <si>
    <r>
      <t>4c. Percentage increase correlated to the difference between a target wait time and current wait time. (Column E)</t>
    </r>
    <r>
      <rPr>
        <i/>
        <sz val="10"/>
        <color theme="1"/>
        <rFont val="Calibri"/>
        <family val="2"/>
        <scheme val="minor"/>
      </rPr>
      <t xml:space="preserve"> {The threshold was selected for purposes of illustration.} </t>
    </r>
  </si>
  <si>
    <r>
      <t xml:space="preserve">4d. Percentage increase based on range of days over wait time threshold (Column F) </t>
    </r>
    <r>
      <rPr>
        <i/>
        <sz val="10"/>
        <color theme="1"/>
        <rFont val="Calibri"/>
        <family val="2"/>
        <scheme val="minor"/>
      </rPr>
      <t>{6% selected for purposes of illustration}</t>
    </r>
  </si>
  <si>
    <t>Example 2:  Increase based on circulation</t>
  </si>
  <si>
    <t>Example 4: Increase based on average wait time</t>
  </si>
  <si>
    <t>Example 5:  Increase for special projects</t>
  </si>
  <si>
    <t>5b.  Audiobook problem (Column D)</t>
  </si>
  <si>
    <t>5a</t>
  </si>
  <si>
    <t>5b</t>
  </si>
  <si>
    <t>$32,397 increase to purchase additional copies</t>
  </si>
  <si>
    <t>5a:  Mid-list one copy problem (Column C)</t>
  </si>
  <si>
    <t>$19,194 to purchase additional copies</t>
  </si>
  <si>
    <t xml:space="preserve">Example 1:  Flat percentage increase each year </t>
  </si>
  <si>
    <t>{1% was selected for the purposes of illustration}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</si>
</sst>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6" applyFont="1" applyBorder="1" applyAlignment="1" applyProtection="1">
      <alignment wrapText="1"/>
    </xf>
    <xf numFmtId="0" fontId="6" fillId="0" borderId="3" xfId="6" applyFont="1" applyBorder="1" applyAlignment="1" applyProtection="1">
      <alignment wrapText="1"/>
    </xf>
    <xf numFmtId="0" fontId="6" fillId="0" borderId="0" xfId="6" applyFont="1" applyAlignment="1" applyProtection="1">
      <alignment wrapText="1"/>
    </xf>
    <xf numFmtId="44" fontId="0" fillId="0" borderId="0" xfId="0" applyNumberForma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44" fontId="8" fillId="0" borderId="0" xfId="0" applyNumberFormat="1" applyFont="1" applyFill="1"/>
    <xf numFmtId="0" fontId="8" fillId="0" borderId="0" xfId="0" applyFont="1"/>
    <xf numFmtId="44" fontId="8" fillId="0" borderId="0" xfId="0" applyNumberFormat="1" applyFont="1"/>
    <xf numFmtId="44" fontId="3" fillId="0" borderId="0" xfId="0" applyNumberFormat="1" applyFont="1" applyFill="1"/>
    <xf numFmtId="0" fontId="1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6" fillId="0" borderId="0" xfId="6" applyFont="1" applyBorder="1" applyAlignment="1" applyProtection="1">
      <alignment wrapText="1"/>
    </xf>
    <xf numFmtId="0" fontId="2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4" fontId="8" fillId="0" borderId="0" xfId="0" applyNumberFormat="1" applyFont="1" applyFill="1" applyBorder="1"/>
    <xf numFmtId="44" fontId="0" fillId="0" borderId="0" xfId="0" applyNumberFormat="1" applyBorder="1"/>
    <xf numFmtId="44" fontId="3" fillId="0" borderId="0" xfId="0" applyNumberFormat="1" applyFont="1" applyFill="1" applyBorder="1"/>
    <xf numFmtId="44" fontId="2" fillId="0" borderId="0" xfId="0" applyNumberFormat="1" applyFont="1" applyBorder="1"/>
    <xf numFmtId="0" fontId="8" fillId="0" borderId="0" xfId="0" applyFont="1" applyBorder="1"/>
  </cellXfs>
  <cellStyles count="7">
    <cellStyle name="Comma 2" xfId="4" xr:uid="{00000000-0005-0000-0000-000000000000}"/>
    <cellStyle name="Comma 3" xfId="2" xr:uid="{00000000-0005-0000-0000-000001000000}"/>
    <cellStyle name="Currency 3" xfId="1" xr:uid="{00000000-0005-0000-0000-000002000000}"/>
    <cellStyle name="Hyperlink" xfId="6" builtinId="8"/>
    <cellStyle name="Normal" xfId="0" builtinId="0"/>
    <cellStyle name="Percent 2" xfId="3" xr:uid="{00000000-0005-0000-0000-000005000000}"/>
    <cellStyle name="Percent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="90" zoomScaleNormal="90" workbookViewId="0">
      <selection activeCell="A25" sqref="A25"/>
    </sheetView>
  </sheetViews>
  <sheetFormatPr defaultRowHeight="14.4" x14ac:dyDescent="0.3"/>
  <cols>
    <col min="1" max="1" width="46.44140625" style="1" customWidth="1"/>
    <col min="2" max="5" width="20" customWidth="1"/>
  </cols>
  <sheetData>
    <row r="1" spans="1:9" ht="30" customHeight="1" x14ac:dyDescent="0.3">
      <c r="A1" s="27" t="s">
        <v>50</v>
      </c>
      <c r="B1" s="27"/>
      <c r="C1" s="27"/>
      <c r="D1" s="27"/>
      <c r="E1" s="27"/>
    </row>
    <row r="2" spans="1:9" x14ac:dyDescent="0.3">
      <c r="A2" s="28" t="s">
        <v>51</v>
      </c>
      <c r="B2" s="28"/>
      <c r="C2" s="28"/>
      <c r="D2" s="28"/>
      <c r="E2" s="28"/>
    </row>
    <row r="3" spans="1:9" x14ac:dyDescent="0.3">
      <c r="B3" s="4">
        <v>2019</v>
      </c>
      <c r="C3" s="14">
        <v>2020</v>
      </c>
      <c r="D3" s="2">
        <v>2021</v>
      </c>
      <c r="E3" s="2">
        <v>2022</v>
      </c>
    </row>
    <row r="4" spans="1:9" x14ac:dyDescent="0.3">
      <c r="A4" s="5"/>
      <c r="B4" s="16" t="s">
        <v>17</v>
      </c>
      <c r="C4" s="16" t="s">
        <v>27</v>
      </c>
      <c r="D4" s="17" t="s">
        <v>27</v>
      </c>
      <c r="E4" s="17" t="s">
        <v>27</v>
      </c>
    </row>
    <row r="5" spans="1:9" x14ac:dyDescent="0.3">
      <c r="A5" s="6" t="s">
        <v>0</v>
      </c>
      <c r="B5" s="18">
        <v>30091.621228746513</v>
      </c>
      <c r="C5" s="18">
        <f>B5+(B5*0.01)</f>
        <v>30392.537441033979</v>
      </c>
      <c r="D5" s="18">
        <f t="shared" ref="D5:E5" si="0">C5+(C5*0.01)</f>
        <v>30696.46281544432</v>
      </c>
      <c r="E5" s="18">
        <f t="shared" si="0"/>
        <v>31003.427443598765</v>
      </c>
    </row>
    <row r="6" spans="1:9" x14ac:dyDescent="0.3">
      <c r="A6" s="7" t="s">
        <v>1</v>
      </c>
      <c r="B6" s="18">
        <v>113910.61627051646</v>
      </c>
      <c r="C6" s="18">
        <f t="shared" ref="C6:E21" si="1">B6+(B6*0.01)</f>
        <v>115049.72243322163</v>
      </c>
      <c r="D6" s="18">
        <f t="shared" si="1"/>
        <v>116200.21965755384</v>
      </c>
      <c r="E6" s="18">
        <f t="shared" si="1"/>
        <v>117362.22185412938</v>
      </c>
      <c r="I6" s="10"/>
    </row>
    <row r="7" spans="1:9" x14ac:dyDescent="0.3">
      <c r="A7" s="6" t="s">
        <v>2</v>
      </c>
      <c r="B7" s="18">
        <v>102599.0690751122</v>
      </c>
      <c r="C7" s="18">
        <f t="shared" si="1"/>
        <v>103625.05976586332</v>
      </c>
      <c r="D7" s="18">
        <f t="shared" si="1"/>
        <v>104661.31036352196</v>
      </c>
      <c r="E7" s="18">
        <f t="shared" si="1"/>
        <v>105707.92346715718</v>
      </c>
    </row>
    <row r="8" spans="1:9" x14ac:dyDescent="0.3">
      <c r="A8" s="7" t="s">
        <v>3</v>
      </c>
      <c r="B8" s="18">
        <v>28552.753860195193</v>
      </c>
      <c r="C8" s="18">
        <f t="shared" si="1"/>
        <v>28838.281398797146</v>
      </c>
      <c r="D8" s="18">
        <f t="shared" si="1"/>
        <v>29126.664212785116</v>
      </c>
      <c r="E8" s="18">
        <f t="shared" si="1"/>
        <v>29417.930854912967</v>
      </c>
    </row>
    <row r="9" spans="1:9" x14ac:dyDescent="0.3">
      <c r="A9" s="7" t="s">
        <v>4</v>
      </c>
      <c r="B9" s="18">
        <v>47222.056268551663</v>
      </c>
      <c r="C9" s="18">
        <f t="shared" si="1"/>
        <v>47694.276831237177</v>
      </c>
      <c r="D9" s="18">
        <f t="shared" si="1"/>
        <v>48171.219599549549</v>
      </c>
      <c r="E9" s="18">
        <f t="shared" si="1"/>
        <v>48652.931795545046</v>
      </c>
    </row>
    <row r="10" spans="1:9" x14ac:dyDescent="0.3">
      <c r="A10" s="7" t="s">
        <v>5</v>
      </c>
      <c r="B10" s="18">
        <v>18174.722041125478</v>
      </c>
      <c r="C10" s="18">
        <f t="shared" si="1"/>
        <v>18356.469261536735</v>
      </c>
      <c r="D10" s="18">
        <f t="shared" si="1"/>
        <v>18540.033954152103</v>
      </c>
      <c r="E10" s="18">
        <f t="shared" si="1"/>
        <v>18725.434293693623</v>
      </c>
    </row>
    <row r="11" spans="1:9" x14ac:dyDescent="0.3">
      <c r="A11" s="7" t="s">
        <v>6</v>
      </c>
      <c r="B11" s="18">
        <v>129839.27386131862</v>
      </c>
      <c r="C11" s="18">
        <f t="shared" si="1"/>
        <v>131137.66659993181</v>
      </c>
      <c r="D11" s="18">
        <f t="shared" si="1"/>
        <v>132449.04326593113</v>
      </c>
      <c r="E11" s="18">
        <f t="shared" si="1"/>
        <v>133773.53369859044</v>
      </c>
    </row>
    <row r="12" spans="1:9" x14ac:dyDescent="0.3">
      <c r="A12" s="6" t="s">
        <v>7</v>
      </c>
      <c r="B12" s="18">
        <v>79165.186874502469</v>
      </c>
      <c r="C12" s="18">
        <f t="shared" si="1"/>
        <v>79956.838743247499</v>
      </c>
      <c r="D12" s="18">
        <f t="shared" si="1"/>
        <v>80756.407130679974</v>
      </c>
      <c r="E12" s="18">
        <f t="shared" si="1"/>
        <v>81563.971201986773</v>
      </c>
    </row>
    <row r="13" spans="1:9" x14ac:dyDescent="0.3">
      <c r="A13" s="7" t="s">
        <v>8</v>
      </c>
      <c r="B13" s="18">
        <v>72991.527769327848</v>
      </c>
      <c r="C13" s="18">
        <f t="shared" si="1"/>
        <v>73721.443047021123</v>
      </c>
      <c r="D13" s="18">
        <f t="shared" si="1"/>
        <v>74458.657477491332</v>
      </c>
      <c r="E13" s="18">
        <f t="shared" si="1"/>
        <v>75203.244052266251</v>
      </c>
    </row>
    <row r="14" spans="1:9" x14ac:dyDescent="0.3">
      <c r="A14" s="7" t="s">
        <v>9</v>
      </c>
      <c r="B14" s="18">
        <v>34723.827307954118</v>
      </c>
      <c r="C14" s="18">
        <f t="shared" si="1"/>
        <v>35071.065581033661</v>
      </c>
      <c r="D14" s="18">
        <f t="shared" si="1"/>
        <v>35421.776236843994</v>
      </c>
      <c r="E14" s="18">
        <f t="shared" si="1"/>
        <v>35775.993999212435</v>
      </c>
    </row>
    <row r="15" spans="1:9" x14ac:dyDescent="0.3">
      <c r="A15" s="7" t="s">
        <v>10</v>
      </c>
      <c r="B15" s="18">
        <v>48148.463287625345</v>
      </c>
      <c r="C15" s="18">
        <f t="shared" si="1"/>
        <v>48629.947920501596</v>
      </c>
      <c r="D15" s="18">
        <f t="shared" si="1"/>
        <v>49116.247399706612</v>
      </c>
      <c r="E15" s="18">
        <f t="shared" si="1"/>
        <v>49607.409873703677</v>
      </c>
    </row>
    <row r="16" spans="1:9" x14ac:dyDescent="0.3">
      <c r="A16" s="7" t="s">
        <v>11</v>
      </c>
      <c r="B16" s="18">
        <v>244341.97043014746</v>
      </c>
      <c r="C16" s="18">
        <f t="shared" si="1"/>
        <v>246785.39013444894</v>
      </c>
      <c r="D16" s="18">
        <f t="shared" si="1"/>
        <v>249253.24403579344</v>
      </c>
      <c r="E16" s="18">
        <f t="shared" si="1"/>
        <v>251745.77647615137</v>
      </c>
    </row>
    <row r="17" spans="1:5" x14ac:dyDescent="0.3">
      <c r="A17" s="7" t="s">
        <v>12</v>
      </c>
      <c r="B17" s="18">
        <v>25436.195211349892</v>
      </c>
      <c r="C17" s="18">
        <f t="shared" si="1"/>
        <v>25690.557163463392</v>
      </c>
      <c r="D17" s="18">
        <f t="shared" si="1"/>
        <v>25947.462735098026</v>
      </c>
      <c r="E17" s="18">
        <f t="shared" si="1"/>
        <v>26206.937362449007</v>
      </c>
    </row>
    <row r="18" spans="1:5" x14ac:dyDescent="0.3">
      <c r="A18" s="7" t="s">
        <v>13</v>
      </c>
      <c r="B18" s="18">
        <v>57916.601371424666</v>
      </c>
      <c r="C18" s="18">
        <f t="shared" si="1"/>
        <v>58495.767385138912</v>
      </c>
      <c r="D18" s="18">
        <f t="shared" si="1"/>
        <v>59080.725058990298</v>
      </c>
      <c r="E18" s="18">
        <f t="shared" si="1"/>
        <v>59671.532309580201</v>
      </c>
    </row>
    <row r="19" spans="1:5" x14ac:dyDescent="0.3">
      <c r="A19" s="7" t="s">
        <v>14</v>
      </c>
      <c r="B19" s="18">
        <v>56867.025859645008</v>
      </c>
      <c r="C19" s="18">
        <f t="shared" si="1"/>
        <v>57435.69611824146</v>
      </c>
      <c r="D19" s="18">
        <f t="shared" si="1"/>
        <v>58010.053079423873</v>
      </c>
      <c r="E19" s="18">
        <f t="shared" si="1"/>
        <v>58590.153610218113</v>
      </c>
    </row>
    <row r="20" spans="1:5" x14ac:dyDescent="0.3">
      <c r="A20" s="8" t="s">
        <v>15</v>
      </c>
      <c r="B20" s="18">
        <v>60019.089282457047</v>
      </c>
      <c r="C20" s="18">
        <f t="shared" si="1"/>
        <v>60619.280175281616</v>
      </c>
      <c r="D20" s="18">
        <f t="shared" si="1"/>
        <v>61225.472977034435</v>
      </c>
      <c r="E20" s="18">
        <f t="shared" si="1"/>
        <v>61837.727706804777</v>
      </c>
    </row>
    <row r="21" spans="1:5" hidden="1" x14ac:dyDescent="0.3">
      <c r="A21" s="9"/>
      <c r="B21" s="18" t="e">
        <f>#REF!+#REF!</f>
        <v>#REF!</v>
      </c>
      <c r="C21" s="18" t="e">
        <f t="shared" si="1"/>
        <v>#REF!</v>
      </c>
      <c r="D21" s="18" t="e">
        <f t="shared" ref="D21" si="2">C21+(C21*0.01)</f>
        <v>#REF!</v>
      </c>
      <c r="E21" s="18" t="e">
        <f t="shared" ref="E21" si="3">D21+(D21*0.01)</f>
        <v>#REF!</v>
      </c>
    </row>
    <row r="22" spans="1:5" x14ac:dyDescent="0.3">
      <c r="A22" s="11" t="s">
        <v>16</v>
      </c>
      <c r="B22" s="21">
        <f>SUM(B5:B20)</f>
        <v>1150000</v>
      </c>
      <c r="C22" s="21">
        <f>SUM(C5:C20)</f>
        <v>1161500</v>
      </c>
      <c r="D22" s="21">
        <f>SUM(D5:D20)</f>
        <v>1173115.0000000002</v>
      </c>
      <c r="E22" s="21">
        <f>SUM(E5:E20)</f>
        <v>1184846.1499999999</v>
      </c>
    </row>
    <row r="23" spans="1:5" x14ac:dyDescent="0.3">
      <c r="A23" s="1" t="s">
        <v>32</v>
      </c>
      <c r="B23" s="19"/>
      <c r="C23" s="20">
        <f>C22-$B$22</f>
        <v>11500</v>
      </c>
      <c r="D23" s="20">
        <f t="shared" ref="D23:E23" si="4">D22-$B$22</f>
        <v>23115.000000000233</v>
      </c>
      <c r="E23" s="20">
        <f t="shared" si="4"/>
        <v>34846.149999999907</v>
      </c>
    </row>
    <row r="24" spans="1:5" x14ac:dyDescent="0.3">
      <c r="A24" s="22" t="s">
        <v>28</v>
      </c>
    </row>
    <row r="27" spans="1:5" x14ac:dyDescent="0.3">
      <c r="A27" s="12"/>
    </row>
    <row r="28" spans="1:5" x14ac:dyDescent="0.3">
      <c r="A28" s="12"/>
    </row>
    <row r="29" spans="1:5" x14ac:dyDescent="0.3">
      <c r="A29" s="13"/>
    </row>
    <row r="30" spans="1:5" x14ac:dyDescent="0.3">
      <c r="A30" s="12"/>
    </row>
    <row r="31" spans="1:5" x14ac:dyDescent="0.3">
      <c r="A31" s="12"/>
    </row>
    <row r="32" spans="1:5" x14ac:dyDescent="0.3">
      <c r="A32" s="13"/>
    </row>
    <row r="33" spans="1:1" x14ac:dyDescent="0.3">
      <c r="A33" s="12"/>
    </row>
    <row r="34" spans="1:1" x14ac:dyDescent="0.3">
      <c r="A34" s="12"/>
    </row>
  </sheetData>
  <mergeCells count="2">
    <mergeCell ref="A1:E1"/>
    <mergeCell ref="A2:E2"/>
  </mergeCells>
  <printOptions gridLines="1"/>
  <pageMargins left="0.45" right="0.45" top="0.45" bottom="0.4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="90" zoomScaleNormal="90" workbookViewId="0">
      <selection activeCell="B14" sqref="B14"/>
    </sheetView>
  </sheetViews>
  <sheetFormatPr defaultRowHeight="14.4" x14ac:dyDescent="0.3"/>
  <cols>
    <col min="1" max="1" width="48" style="1" customWidth="1"/>
    <col min="2" max="4" width="20.33203125" customWidth="1"/>
    <col min="5" max="5" width="15" bestFit="1" customWidth="1"/>
  </cols>
  <sheetData>
    <row r="1" spans="1:9" ht="15.6" x14ac:dyDescent="0.3">
      <c r="A1" s="27" t="s">
        <v>41</v>
      </c>
      <c r="B1" s="27"/>
      <c r="C1" s="27"/>
      <c r="D1" s="27"/>
    </row>
    <row r="2" spans="1:9" ht="28.8" customHeight="1" x14ac:dyDescent="0.3">
      <c r="A2" s="28" t="s">
        <v>21</v>
      </c>
      <c r="B2" s="28"/>
      <c r="C2" s="28"/>
      <c r="D2" s="28"/>
    </row>
    <row r="3" spans="1:9" ht="28.2" customHeight="1" x14ac:dyDescent="0.3">
      <c r="A3" s="29" t="s">
        <v>31</v>
      </c>
      <c r="B3" s="29"/>
      <c r="C3" s="29"/>
      <c r="D3" s="29"/>
    </row>
    <row r="4" spans="1:9" x14ac:dyDescent="0.3">
      <c r="B4" s="15"/>
      <c r="C4" s="3" t="s">
        <v>19</v>
      </c>
      <c r="D4" s="3" t="s">
        <v>20</v>
      </c>
    </row>
    <row r="5" spans="1:9" x14ac:dyDescent="0.3">
      <c r="B5" s="4">
        <v>2019</v>
      </c>
      <c r="C5" s="14">
        <v>2020</v>
      </c>
      <c r="D5" s="3">
        <v>2020</v>
      </c>
      <c r="E5" s="2"/>
    </row>
    <row r="6" spans="1:9" ht="28.8" x14ac:dyDescent="0.3">
      <c r="A6" s="5"/>
      <c r="B6" s="23" t="s">
        <v>17</v>
      </c>
      <c r="C6" s="23" t="s">
        <v>18</v>
      </c>
      <c r="D6" s="24" t="s">
        <v>29</v>
      </c>
      <c r="E6" s="17"/>
    </row>
    <row r="7" spans="1:9" x14ac:dyDescent="0.3">
      <c r="A7" s="6" t="s">
        <v>0</v>
      </c>
      <c r="B7" s="18">
        <v>30091.621228746513</v>
      </c>
      <c r="C7" s="18">
        <f>$B$7+($B$7*0.07)</f>
        <v>32198.034714758771</v>
      </c>
      <c r="D7" s="18">
        <f>$B7+($B7*0.04)</f>
        <v>31295.286077896373</v>
      </c>
      <c r="E7" s="18"/>
    </row>
    <row r="8" spans="1:9" x14ac:dyDescent="0.3">
      <c r="A8" s="7" t="s">
        <v>1</v>
      </c>
      <c r="B8" s="18">
        <v>113910.61627051646</v>
      </c>
      <c r="C8" s="18">
        <f t="shared" ref="C8:C23" si="0">B8+(B8*0.07)</f>
        <v>121884.35940945262</v>
      </c>
      <c r="D8" s="18">
        <f t="shared" ref="D8:D23" si="1">$B8+($B8*0.04)</f>
        <v>118467.04092133712</v>
      </c>
      <c r="E8" s="18"/>
      <c r="I8" s="10"/>
    </row>
    <row r="9" spans="1:9" x14ac:dyDescent="0.3">
      <c r="A9" s="6" t="s">
        <v>2</v>
      </c>
      <c r="B9" s="18">
        <v>102599.0690751122</v>
      </c>
      <c r="C9" s="18">
        <f t="shared" si="0"/>
        <v>109781.00391037005</v>
      </c>
      <c r="D9" s="18">
        <f t="shared" si="1"/>
        <v>106703.03183811669</v>
      </c>
      <c r="E9" s="18"/>
    </row>
    <row r="10" spans="1:9" x14ac:dyDescent="0.3">
      <c r="A10" s="7" t="s">
        <v>3</v>
      </c>
      <c r="B10" s="18">
        <v>28552.753860195193</v>
      </c>
      <c r="C10" s="18">
        <f t="shared" si="0"/>
        <v>30551.446630408856</v>
      </c>
      <c r="D10" s="18">
        <f t="shared" si="1"/>
        <v>29694.864014603001</v>
      </c>
      <c r="E10" s="18"/>
    </row>
    <row r="11" spans="1:9" x14ac:dyDescent="0.3">
      <c r="A11" s="7" t="s">
        <v>4</v>
      </c>
      <c r="B11" s="18">
        <v>47222.056268551663</v>
      </c>
      <c r="C11" s="18">
        <f t="shared" si="0"/>
        <v>50527.600207350282</v>
      </c>
      <c r="D11" s="18">
        <f t="shared" si="1"/>
        <v>49110.938519293733</v>
      </c>
      <c r="E11" s="18"/>
    </row>
    <row r="12" spans="1:9" x14ac:dyDescent="0.3">
      <c r="A12" s="7" t="s">
        <v>5</v>
      </c>
      <c r="B12" s="18">
        <v>18174.722041125478</v>
      </c>
      <c r="C12" s="18">
        <f t="shared" si="0"/>
        <v>19446.952584004262</v>
      </c>
      <c r="D12" s="18">
        <f t="shared" si="1"/>
        <v>18901.710922770497</v>
      </c>
      <c r="E12" s="18"/>
    </row>
    <row r="13" spans="1:9" x14ac:dyDescent="0.3">
      <c r="A13" s="7" t="s">
        <v>6</v>
      </c>
      <c r="B13" s="18">
        <v>129839.27386131862</v>
      </c>
      <c r="C13" s="18">
        <f t="shared" si="0"/>
        <v>138928.02303161094</v>
      </c>
      <c r="D13" s="18">
        <f t="shared" si="1"/>
        <v>135032.84481577136</v>
      </c>
      <c r="E13" s="18"/>
    </row>
    <row r="14" spans="1:9" x14ac:dyDescent="0.3">
      <c r="A14" s="6" t="s">
        <v>7</v>
      </c>
      <c r="B14" s="18">
        <v>79165.186874502469</v>
      </c>
      <c r="C14" s="18">
        <f t="shared" si="0"/>
        <v>84706.749955717649</v>
      </c>
      <c r="D14" s="18">
        <f t="shared" si="1"/>
        <v>82331.794349482574</v>
      </c>
      <c r="E14" s="18"/>
    </row>
    <row r="15" spans="1:9" x14ac:dyDescent="0.3">
      <c r="A15" s="7" t="s">
        <v>8</v>
      </c>
      <c r="B15" s="18">
        <v>72991.527769327848</v>
      </c>
      <c r="C15" s="18">
        <f t="shared" si="0"/>
        <v>78100.934713180803</v>
      </c>
      <c r="D15" s="18">
        <f t="shared" si="1"/>
        <v>75911.188880100963</v>
      </c>
      <c r="E15" s="18"/>
    </row>
    <row r="16" spans="1:9" x14ac:dyDescent="0.3">
      <c r="A16" s="7" t="s">
        <v>9</v>
      </c>
      <c r="B16" s="18">
        <v>34723.827307954118</v>
      </c>
      <c r="C16" s="18">
        <f t="shared" si="0"/>
        <v>37154.495219510907</v>
      </c>
      <c r="D16" s="18">
        <f t="shared" si="1"/>
        <v>36112.780400272284</v>
      </c>
      <c r="E16" s="18"/>
    </row>
    <row r="17" spans="1:5" x14ac:dyDescent="0.3">
      <c r="A17" s="7" t="s">
        <v>10</v>
      </c>
      <c r="B17" s="18">
        <v>48148.463287625345</v>
      </c>
      <c r="C17" s="18">
        <f t="shared" si="0"/>
        <v>51518.855717759121</v>
      </c>
      <c r="D17" s="18">
        <f t="shared" si="1"/>
        <v>50074.401819130362</v>
      </c>
      <c r="E17" s="18"/>
    </row>
    <row r="18" spans="1:5" x14ac:dyDescent="0.3">
      <c r="A18" s="7" t="s">
        <v>11</v>
      </c>
      <c r="B18" s="18">
        <v>244341.97043014746</v>
      </c>
      <c r="C18" s="18">
        <f t="shared" si="0"/>
        <v>261445.90836025777</v>
      </c>
      <c r="D18" s="18">
        <f t="shared" si="1"/>
        <v>254115.64924735334</v>
      </c>
      <c r="E18" s="18"/>
    </row>
    <row r="19" spans="1:5" x14ac:dyDescent="0.3">
      <c r="A19" s="7" t="s">
        <v>12</v>
      </c>
      <c r="B19" s="18">
        <v>25436.195211349892</v>
      </c>
      <c r="C19" s="18">
        <f t="shared" si="0"/>
        <v>27216.728876144385</v>
      </c>
      <c r="D19" s="18">
        <f t="shared" si="1"/>
        <v>26453.643019803887</v>
      </c>
      <c r="E19" s="18"/>
    </row>
    <row r="20" spans="1:5" x14ac:dyDescent="0.3">
      <c r="A20" s="7" t="s">
        <v>13</v>
      </c>
      <c r="B20" s="18">
        <v>57916.601371424666</v>
      </c>
      <c r="C20" s="18">
        <f t="shared" si="0"/>
        <v>61970.763467424389</v>
      </c>
      <c r="D20" s="18">
        <f t="shared" si="1"/>
        <v>60233.26542628165</v>
      </c>
      <c r="E20" s="18"/>
    </row>
    <row r="21" spans="1:5" x14ac:dyDescent="0.3">
      <c r="A21" s="7" t="s">
        <v>14</v>
      </c>
      <c r="B21" s="18">
        <v>56867.025859645008</v>
      </c>
      <c r="C21" s="18">
        <f t="shared" si="0"/>
        <v>60847.717669820158</v>
      </c>
      <c r="D21" s="18">
        <f t="shared" si="1"/>
        <v>59141.706894030809</v>
      </c>
      <c r="E21" s="18"/>
    </row>
    <row r="22" spans="1:5" x14ac:dyDescent="0.3">
      <c r="A22" s="8" t="s">
        <v>15</v>
      </c>
      <c r="B22" s="18">
        <v>60019.089282457047</v>
      </c>
      <c r="C22" s="18">
        <f t="shared" si="0"/>
        <v>64220.425532229041</v>
      </c>
      <c r="D22" s="18">
        <f t="shared" si="1"/>
        <v>62419.852853755328</v>
      </c>
      <c r="E22" s="18"/>
    </row>
    <row r="23" spans="1:5" hidden="1" x14ac:dyDescent="0.3">
      <c r="A23" s="9"/>
      <c r="B23" s="18" t="e">
        <f>#REF!+#REF!</f>
        <v>#REF!</v>
      </c>
      <c r="C23" s="18" t="e">
        <f t="shared" si="0"/>
        <v>#REF!</v>
      </c>
      <c r="D23" s="18" t="e">
        <f t="shared" si="1"/>
        <v>#REF!</v>
      </c>
      <c r="E23" s="18"/>
    </row>
    <row r="24" spans="1:5" x14ac:dyDescent="0.3">
      <c r="A24" s="11" t="s">
        <v>16</v>
      </c>
      <c r="B24" s="21">
        <f>SUM(B7:B22)</f>
        <v>1150000</v>
      </c>
      <c r="C24" s="21">
        <f>SUM(C7:C22)</f>
        <v>1230499.9999999998</v>
      </c>
      <c r="D24" s="21">
        <f>SUM(D7:D22)</f>
        <v>1196000</v>
      </c>
      <c r="E24" s="21"/>
    </row>
    <row r="25" spans="1:5" x14ac:dyDescent="0.3">
      <c r="A25" s="1" t="s">
        <v>33</v>
      </c>
      <c r="B25" s="19"/>
      <c r="C25" s="18">
        <f>C24-$B$24</f>
        <v>80499.999999999767</v>
      </c>
      <c r="D25" s="18">
        <f>D24-$B$24</f>
        <v>46000</v>
      </c>
      <c r="E25" s="20"/>
    </row>
    <row r="26" spans="1:5" x14ac:dyDescent="0.3">
      <c r="A26" s="22" t="s">
        <v>28</v>
      </c>
    </row>
    <row r="29" spans="1:5" x14ac:dyDescent="0.3">
      <c r="A29" s="12"/>
    </row>
    <row r="30" spans="1:5" x14ac:dyDescent="0.3">
      <c r="A30" s="12"/>
    </row>
    <row r="31" spans="1:5" x14ac:dyDescent="0.3">
      <c r="A31" s="13"/>
    </row>
    <row r="32" spans="1:5" x14ac:dyDescent="0.3">
      <c r="A32" s="12"/>
    </row>
    <row r="33" spans="1:1" x14ac:dyDescent="0.3">
      <c r="A33" s="12"/>
    </row>
    <row r="34" spans="1:1" x14ac:dyDescent="0.3">
      <c r="A34" s="13"/>
    </row>
    <row r="35" spans="1:1" x14ac:dyDescent="0.3">
      <c r="A35" s="12"/>
    </row>
    <row r="36" spans="1:1" x14ac:dyDescent="0.3">
      <c r="A36" s="12"/>
    </row>
  </sheetData>
  <mergeCells count="3">
    <mergeCell ref="A1:D1"/>
    <mergeCell ref="A2:D2"/>
    <mergeCell ref="A3:D3"/>
  </mergeCells>
  <printOptions gridLines="1"/>
  <pageMargins left="0.45" right="0.45" top="0.45" bottom="0.4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zoomScale="90" zoomScaleNormal="90" workbookViewId="0">
      <pane xSplit="1" topLeftCell="B1" activePane="topRight" state="frozen"/>
      <selection activeCell="A4" sqref="A4"/>
      <selection pane="topRight" activeCell="J15" sqref="J15"/>
    </sheetView>
  </sheetViews>
  <sheetFormatPr defaultRowHeight="14.4" x14ac:dyDescent="0.3"/>
  <cols>
    <col min="1" max="1" width="38.5546875" style="30" customWidth="1"/>
    <col min="2" max="2" width="17.5546875" style="37" customWidth="1"/>
    <col min="3" max="6" width="18.109375" style="37" customWidth="1"/>
    <col min="7" max="16384" width="8.88671875" style="37"/>
  </cols>
  <sheetData>
    <row r="1" spans="1:9" ht="15.6" x14ac:dyDescent="0.3">
      <c r="A1" s="27" t="s">
        <v>42</v>
      </c>
      <c r="B1" s="27"/>
      <c r="C1" s="27"/>
      <c r="D1" s="27"/>
      <c r="E1" s="27"/>
      <c r="F1" s="27"/>
    </row>
    <row r="2" spans="1:9" ht="16.8" customHeight="1" x14ac:dyDescent="0.3">
      <c r="A2" s="28" t="s">
        <v>37</v>
      </c>
      <c r="B2" s="28"/>
      <c r="C2" s="28"/>
      <c r="D2" s="28"/>
      <c r="E2" s="28"/>
      <c r="F2" s="28"/>
    </row>
    <row r="3" spans="1:9" ht="33.6" customHeight="1" x14ac:dyDescent="0.3">
      <c r="A3" s="38" t="s">
        <v>38</v>
      </c>
      <c r="B3" s="38"/>
      <c r="C3" s="38"/>
      <c r="D3" s="38"/>
      <c r="E3" s="38"/>
      <c r="F3" s="38"/>
    </row>
    <row r="4" spans="1:9" ht="30" customHeight="1" x14ac:dyDescent="0.3">
      <c r="A4" s="38" t="s">
        <v>39</v>
      </c>
      <c r="B4" s="38"/>
      <c r="C4" s="38"/>
      <c r="D4" s="38"/>
      <c r="E4" s="38"/>
      <c r="F4" s="38"/>
    </row>
    <row r="5" spans="1:9" ht="16.8" customHeight="1" x14ac:dyDescent="0.3">
      <c r="A5" s="38" t="s">
        <v>40</v>
      </c>
      <c r="B5" s="38"/>
      <c r="C5" s="38"/>
      <c r="D5" s="38"/>
      <c r="E5" s="38"/>
      <c r="F5" s="38"/>
    </row>
    <row r="6" spans="1:9" x14ac:dyDescent="0.3">
      <c r="B6" s="39"/>
      <c r="C6" s="40" t="s">
        <v>22</v>
      </c>
      <c r="D6" s="40" t="s">
        <v>23</v>
      </c>
      <c r="E6" s="40" t="s">
        <v>24</v>
      </c>
      <c r="F6" s="40" t="s">
        <v>25</v>
      </c>
    </row>
    <row r="7" spans="1:9" x14ac:dyDescent="0.3">
      <c r="B7" s="4">
        <v>2019</v>
      </c>
      <c r="C7" s="14">
        <v>2020</v>
      </c>
      <c r="D7" s="40">
        <v>2020</v>
      </c>
      <c r="E7" s="40">
        <v>2020</v>
      </c>
      <c r="F7" s="40">
        <v>2020</v>
      </c>
    </row>
    <row r="8" spans="1:9" s="42" customFormat="1" ht="57.6" customHeight="1" x14ac:dyDescent="0.3">
      <c r="A8" s="31"/>
      <c r="B8" s="23" t="s">
        <v>17</v>
      </c>
      <c r="C8" s="23" t="s">
        <v>26</v>
      </c>
      <c r="D8" s="31" t="s">
        <v>30</v>
      </c>
      <c r="E8" s="41" t="s">
        <v>34</v>
      </c>
      <c r="F8" s="41" t="s">
        <v>36</v>
      </c>
    </row>
    <row r="9" spans="1:9" x14ac:dyDescent="0.3">
      <c r="A9" s="30" t="s">
        <v>0</v>
      </c>
      <c r="B9" s="43">
        <v>30091.621228746513</v>
      </c>
      <c r="C9" s="43">
        <v>30091.621228746513</v>
      </c>
      <c r="D9" s="43">
        <f>$B9+($B9*0.02)</f>
        <v>30693.453653321445</v>
      </c>
      <c r="E9" s="43">
        <f>$B9+($B9*0.355)</f>
        <v>40774.146764951525</v>
      </c>
      <c r="F9" s="43">
        <f>$B9+($B9*0.06)</f>
        <v>31897.118502471305</v>
      </c>
    </row>
    <row r="10" spans="1:9" x14ac:dyDescent="0.3">
      <c r="A10" s="32" t="s">
        <v>1</v>
      </c>
      <c r="B10" s="43">
        <v>113910.61627051646</v>
      </c>
      <c r="C10" s="43">
        <v>113910.61627051646</v>
      </c>
      <c r="D10" s="43">
        <f t="shared" ref="D10:D24" si="0">B10+(B10*0.02)</f>
        <v>116188.8285959268</v>
      </c>
      <c r="E10" s="43">
        <f t="shared" ref="E10:E26" si="1">$B10+($B10*0.355)</f>
        <v>154348.88504654981</v>
      </c>
      <c r="F10" s="43">
        <f t="shared" ref="F10:F24" si="2">$B10+($B10*0.06)</f>
        <v>120745.25324674745</v>
      </c>
      <c r="I10" s="44"/>
    </row>
    <row r="11" spans="1:9" x14ac:dyDescent="0.3">
      <c r="A11" s="30" t="s">
        <v>2</v>
      </c>
      <c r="B11" s="43">
        <v>102599.0690751122</v>
      </c>
      <c r="C11" s="43">
        <v>102599.0690751122</v>
      </c>
      <c r="D11" s="43">
        <f t="shared" si="0"/>
        <v>104651.05045661445</v>
      </c>
      <c r="E11" s="43">
        <f t="shared" si="1"/>
        <v>139021.73859677702</v>
      </c>
      <c r="F11" s="43">
        <f t="shared" si="2"/>
        <v>108755.01321961894</v>
      </c>
    </row>
    <row r="12" spans="1:9" x14ac:dyDescent="0.3">
      <c r="A12" s="32" t="s">
        <v>3</v>
      </c>
      <c r="B12" s="43">
        <v>28552.753860195193</v>
      </c>
      <c r="C12" s="43">
        <v>28552.753860195193</v>
      </c>
      <c r="D12" s="43">
        <f t="shared" si="0"/>
        <v>29123.808937399095</v>
      </c>
      <c r="E12" s="43">
        <f t="shared" si="1"/>
        <v>38688.981480564486</v>
      </c>
      <c r="F12" s="43">
        <f t="shared" si="2"/>
        <v>30265.919091806903</v>
      </c>
    </row>
    <row r="13" spans="1:9" x14ac:dyDescent="0.3">
      <c r="A13" s="32" t="s">
        <v>4</v>
      </c>
      <c r="B13" s="43">
        <v>47222.056268551663</v>
      </c>
      <c r="C13" s="43">
        <v>47222.056268551663</v>
      </c>
      <c r="D13" s="43">
        <f t="shared" si="0"/>
        <v>48166.497393922698</v>
      </c>
      <c r="E13" s="43">
        <f t="shared" si="1"/>
        <v>63985.886243887508</v>
      </c>
      <c r="F13" s="43">
        <f t="shared" si="2"/>
        <v>50055.379644664761</v>
      </c>
    </row>
    <row r="14" spans="1:9" x14ac:dyDescent="0.3">
      <c r="A14" s="32" t="s">
        <v>5</v>
      </c>
      <c r="B14" s="43">
        <v>18174.722041125478</v>
      </c>
      <c r="C14" s="43">
        <v>18174.722041125478</v>
      </c>
      <c r="D14" s="43">
        <f t="shared" si="0"/>
        <v>18538.216481947988</v>
      </c>
      <c r="E14" s="43">
        <f t="shared" si="1"/>
        <v>24626.748365725023</v>
      </c>
      <c r="F14" s="43">
        <f t="shared" si="2"/>
        <v>19265.205363593006</v>
      </c>
    </row>
    <row r="15" spans="1:9" x14ac:dyDescent="0.3">
      <c r="A15" s="32" t="s">
        <v>6</v>
      </c>
      <c r="B15" s="43">
        <v>129839.27386131862</v>
      </c>
      <c r="C15" s="43">
        <v>129839.27386131862</v>
      </c>
      <c r="D15" s="43">
        <f t="shared" si="0"/>
        <v>132436.05933854499</v>
      </c>
      <c r="E15" s="43">
        <f t="shared" si="1"/>
        <v>175932.21608208673</v>
      </c>
      <c r="F15" s="43">
        <f t="shared" si="2"/>
        <v>137629.63029299775</v>
      </c>
    </row>
    <row r="16" spans="1:9" x14ac:dyDescent="0.3">
      <c r="A16" s="30" t="s">
        <v>7</v>
      </c>
      <c r="B16" s="43">
        <v>79165.186874502469</v>
      </c>
      <c r="C16" s="43">
        <v>79165.186874502469</v>
      </c>
      <c r="D16" s="43">
        <f t="shared" si="0"/>
        <v>80748.490611992514</v>
      </c>
      <c r="E16" s="43">
        <f t="shared" si="1"/>
        <v>107268.82821495084</v>
      </c>
      <c r="F16" s="43">
        <f t="shared" si="2"/>
        <v>83915.098086972619</v>
      </c>
    </row>
    <row r="17" spans="1:6" x14ac:dyDescent="0.3">
      <c r="A17" s="32" t="s">
        <v>8</v>
      </c>
      <c r="B17" s="43">
        <v>72991.527769327848</v>
      </c>
      <c r="C17" s="43">
        <v>72991.527769327848</v>
      </c>
      <c r="D17" s="43">
        <f t="shared" si="0"/>
        <v>74451.358324714398</v>
      </c>
      <c r="E17" s="43">
        <f t="shared" si="1"/>
        <v>98903.520127439231</v>
      </c>
      <c r="F17" s="43">
        <f t="shared" si="2"/>
        <v>77371.019435487513</v>
      </c>
    </row>
    <row r="18" spans="1:6" x14ac:dyDescent="0.3">
      <c r="A18" s="32" t="s">
        <v>9</v>
      </c>
      <c r="B18" s="43">
        <v>34723.827307954118</v>
      </c>
      <c r="C18" s="43">
        <v>34723.827307954118</v>
      </c>
      <c r="D18" s="43">
        <f t="shared" si="0"/>
        <v>35418.303854113197</v>
      </c>
      <c r="E18" s="43">
        <f t="shared" si="1"/>
        <v>47050.786002277833</v>
      </c>
      <c r="F18" s="43">
        <f t="shared" si="2"/>
        <v>36807.256946431364</v>
      </c>
    </row>
    <row r="19" spans="1:6" x14ac:dyDescent="0.3">
      <c r="A19" s="32" t="s">
        <v>10</v>
      </c>
      <c r="B19" s="43">
        <v>48148.463287625345</v>
      </c>
      <c r="C19" s="43">
        <v>48148.463287625345</v>
      </c>
      <c r="D19" s="43">
        <f t="shared" si="0"/>
        <v>49111.432553377854</v>
      </c>
      <c r="E19" s="43">
        <f t="shared" si="1"/>
        <v>65241.167754732342</v>
      </c>
      <c r="F19" s="43">
        <f t="shared" si="2"/>
        <v>51037.371084882863</v>
      </c>
    </row>
    <row r="20" spans="1:6" x14ac:dyDescent="0.3">
      <c r="A20" s="32" t="s">
        <v>11</v>
      </c>
      <c r="B20" s="43">
        <v>244341.97043014746</v>
      </c>
      <c r="C20" s="43">
        <v>244341.97043014746</v>
      </c>
      <c r="D20" s="43">
        <f t="shared" si="0"/>
        <v>249228.8098387504</v>
      </c>
      <c r="E20" s="43">
        <f t="shared" si="1"/>
        <v>331083.36993284978</v>
      </c>
      <c r="F20" s="43">
        <f t="shared" si="2"/>
        <v>259002.48865595629</v>
      </c>
    </row>
    <row r="21" spans="1:6" x14ac:dyDescent="0.3">
      <c r="A21" s="32" t="s">
        <v>12</v>
      </c>
      <c r="B21" s="43">
        <v>25436.195211349892</v>
      </c>
      <c r="C21" s="43">
        <v>25436.195211349892</v>
      </c>
      <c r="D21" s="43">
        <f t="shared" si="0"/>
        <v>25944.919115576889</v>
      </c>
      <c r="E21" s="43">
        <f t="shared" si="1"/>
        <v>34466.044511379107</v>
      </c>
      <c r="F21" s="43">
        <f t="shared" si="2"/>
        <v>26962.366924030885</v>
      </c>
    </row>
    <row r="22" spans="1:6" x14ac:dyDescent="0.3">
      <c r="A22" s="32" t="s">
        <v>13</v>
      </c>
      <c r="B22" s="43">
        <v>57916.601371424666</v>
      </c>
      <c r="C22" s="43">
        <v>57916.601371424666</v>
      </c>
      <c r="D22" s="43">
        <f t="shared" si="0"/>
        <v>59074.933398853158</v>
      </c>
      <c r="E22" s="43">
        <f t="shared" si="1"/>
        <v>78476.994858280421</v>
      </c>
      <c r="F22" s="43">
        <f t="shared" si="2"/>
        <v>61391.597453710143</v>
      </c>
    </row>
    <row r="23" spans="1:6" x14ac:dyDescent="0.3">
      <c r="A23" s="32" t="s">
        <v>14</v>
      </c>
      <c r="B23" s="43">
        <v>56867.025859645008</v>
      </c>
      <c r="C23" s="43">
        <v>56867.025859645008</v>
      </c>
      <c r="D23" s="43">
        <f t="shared" si="0"/>
        <v>58004.366376837905</v>
      </c>
      <c r="E23" s="43">
        <f t="shared" si="1"/>
        <v>77054.82003981898</v>
      </c>
      <c r="F23" s="43">
        <f t="shared" si="2"/>
        <v>60279.047411223706</v>
      </c>
    </row>
    <row r="24" spans="1:6" x14ac:dyDescent="0.3">
      <c r="A24" s="32" t="s">
        <v>15</v>
      </c>
      <c r="B24" s="43">
        <v>60019.089282457047</v>
      </c>
      <c r="C24" s="43">
        <v>60019.089282457047</v>
      </c>
      <c r="D24" s="43">
        <f t="shared" si="0"/>
        <v>61219.471068106192</v>
      </c>
      <c r="E24" s="43">
        <f t="shared" si="1"/>
        <v>81325.865977729292</v>
      </c>
      <c r="F24" s="43">
        <f t="shared" si="2"/>
        <v>63620.234639404473</v>
      </c>
    </row>
    <row r="25" spans="1:6" hidden="1" x14ac:dyDescent="0.3">
      <c r="A25" s="32"/>
      <c r="B25" s="43" t="e">
        <f>#REF!+#REF!</f>
        <v>#REF!</v>
      </c>
      <c r="C25" s="43" t="e">
        <f t="shared" ref="C25" si="3">B25+(B25*0.07)</f>
        <v>#REF!</v>
      </c>
      <c r="D25" s="43" t="e">
        <f t="shared" ref="D25" si="4">$B25+($B25*0.04)</f>
        <v>#REF!</v>
      </c>
      <c r="E25" s="43" t="e">
        <f t="shared" si="1"/>
        <v>#REF!</v>
      </c>
    </row>
    <row r="26" spans="1:6" x14ac:dyDescent="0.3">
      <c r="A26" s="33" t="s">
        <v>16</v>
      </c>
      <c r="B26" s="45">
        <f>SUM(B9:B24)</f>
        <v>1150000</v>
      </c>
      <c r="C26" s="45">
        <f>SUM(C9:C24)</f>
        <v>1150000</v>
      </c>
      <c r="D26" s="45">
        <f>SUM(D9:D24)</f>
        <v>1172999.9999999998</v>
      </c>
      <c r="E26" s="45">
        <f t="shared" si="1"/>
        <v>1558250</v>
      </c>
      <c r="F26" s="46">
        <f>SUM(F9:F24)</f>
        <v>1219000.0000000002</v>
      </c>
    </row>
    <row r="27" spans="1:6" x14ac:dyDescent="0.3">
      <c r="A27" s="30" t="s">
        <v>33</v>
      </c>
      <c r="B27" s="47"/>
      <c r="C27" s="43">
        <f>C26-$B$26</f>
        <v>0</v>
      </c>
      <c r="D27" s="43">
        <f t="shared" ref="D27:F27" si="5">D26-$B$26</f>
        <v>22999.999999999767</v>
      </c>
      <c r="E27" s="43">
        <f t="shared" si="5"/>
        <v>408250</v>
      </c>
      <c r="F27" s="43">
        <f t="shared" si="5"/>
        <v>69000.000000000233</v>
      </c>
    </row>
    <row r="28" spans="1:6" ht="28.8" x14ac:dyDescent="0.3">
      <c r="A28" s="34" t="s">
        <v>35</v>
      </c>
      <c r="E28" s="43"/>
    </row>
    <row r="31" spans="1:6" x14ac:dyDescent="0.3">
      <c r="A31" s="35"/>
    </row>
    <row r="32" spans="1:6" x14ac:dyDescent="0.3">
      <c r="A32" s="35"/>
    </row>
    <row r="33" spans="1:1" x14ac:dyDescent="0.3">
      <c r="A33" s="36"/>
    </row>
    <row r="34" spans="1:1" x14ac:dyDescent="0.3">
      <c r="A34" s="35"/>
    </row>
    <row r="35" spans="1:1" x14ac:dyDescent="0.3">
      <c r="A35" s="35"/>
    </row>
    <row r="36" spans="1:1" x14ac:dyDescent="0.3">
      <c r="A36" s="36"/>
    </row>
    <row r="37" spans="1:1" x14ac:dyDescent="0.3">
      <c r="A37" s="35"/>
    </row>
    <row r="38" spans="1:1" x14ac:dyDescent="0.3">
      <c r="A38" s="35"/>
    </row>
  </sheetData>
  <mergeCells count="5">
    <mergeCell ref="A1:F1"/>
    <mergeCell ref="A2:F2"/>
    <mergeCell ref="A3:F3"/>
    <mergeCell ref="A4:F4"/>
    <mergeCell ref="A5:F5"/>
  </mergeCells>
  <printOptions gridLines="1"/>
  <pageMargins left="0.45" right="0.45" top="0.45" bottom="0.4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zoomScale="90" zoomScaleNormal="90" workbookViewId="0">
      <selection activeCell="B22" sqref="B22"/>
    </sheetView>
  </sheetViews>
  <sheetFormatPr defaultRowHeight="14.4" x14ac:dyDescent="0.3"/>
  <cols>
    <col min="1" max="1" width="55.109375" style="1" customWidth="1"/>
    <col min="2" max="4" width="21.33203125" customWidth="1"/>
  </cols>
  <sheetData>
    <row r="1" spans="1:8" ht="15.6" x14ac:dyDescent="0.3">
      <c r="A1" s="27" t="s">
        <v>43</v>
      </c>
      <c r="B1" s="27"/>
      <c r="C1" s="27"/>
      <c r="D1" s="27"/>
    </row>
    <row r="2" spans="1:8" x14ac:dyDescent="0.3">
      <c r="A2" s="28" t="s">
        <v>48</v>
      </c>
      <c r="B2" s="28"/>
      <c r="C2" s="28"/>
      <c r="D2" s="28"/>
    </row>
    <row r="3" spans="1:8" x14ac:dyDescent="0.3">
      <c r="A3" s="29" t="s">
        <v>44</v>
      </c>
      <c r="B3" s="29"/>
      <c r="C3" s="29"/>
      <c r="D3" s="29"/>
    </row>
    <row r="4" spans="1:8" x14ac:dyDescent="0.3">
      <c r="B4" s="15"/>
      <c r="C4" s="3" t="s">
        <v>45</v>
      </c>
      <c r="D4" s="3" t="s">
        <v>46</v>
      </c>
    </row>
    <row r="5" spans="1:8" x14ac:dyDescent="0.3">
      <c r="B5" s="4">
        <v>2019</v>
      </c>
      <c r="C5" s="14">
        <v>2020</v>
      </c>
      <c r="D5" s="3">
        <v>2021</v>
      </c>
    </row>
    <row r="6" spans="1:8" ht="43.2" x14ac:dyDescent="0.3">
      <c r="A6" s="5"/>
      <c r="B6" s="25" t="s">
        <v>17</v>
      </c>
      <c r="C6" s="25" t="s">
        <v>47</v>
      </c>
      <c r="D6" s="26" t="s">
        <v>49</v>
      </c>
    </row>
    <row r="7" spans="1:8" x14ac:dyDescent="0.3">
      <c r="A7" s="6" t="s">
        <v>0</v>
      </c>
      <c r="B7" s="18">
        <v>30091.621228746513</v>
      </c>
      <c r="C7" s="18">
        <f>(B7/$B$24*32397)+B7</f>
        <v>30939.341448701034</v>
      </c>
      <c r="D7" s="18">
        <f>(B7/$B$24*19194)+B7</f>
        <v>30593.863470367869</v>
      </c>
    </row>
    <row r="8" spans="1:8" x14ac:dyDescent="0.3">
      <c r="A8" s="7" t="s">
        <v>1</v>
      </c>
      <c r="B8" s="18">
        <v>113910.61627051646</v>
      </c>
      <c r="C8" s="18">
        <f t="shared" ref="C8:C22" si="0">(B8/$B$24*32397)+B8</f>
        <v>117119.62690992162</v>
      </c>
      <c r="D8" s="18">
        <f t="shared" ref="D8:D22" si="1">(B8/$B$24*19194)+B8</f>
        <v>115811.83398242628</v>
      </c>
      <c r="H8" s="10"/>
    </row>
    <row r="9" spans="1:8" x14ac:dyDescent="0.3">
      <c r="A9" s="6" t="s">
        <v>2</v>
      </c>
      <c r="B9" s="18">
        <v>102599.0690751122</v>
      </c>
      <c r="C9" s="18">
        <f t="shared" si="0"/>
        <v>105489.41867583082</v>
      </c>
      <c r="D9" s="18">
        <f t="shared" si="1"/>
        <v>104311.49214626673</v>
      </c>
    </row>
    <row r="10" spans="1:8" x14ac:dyDescent="0.3">
      <c r="A10" s="7" t="s">
        <v>3</v>
      </c>
      <c r="B10" s="18">
        <v>28552.753860195193</v>
      </c>
      <c r="C10" s="18">
        <f t="shared" si="0"/>
        <v>29357.122179159316</v>
      </c>
      <c r="D10" s="18">
        <f t="shared" si="1"/>
        <v>29029.311736362659</v>
      </c>
    </row>
    <row r="11" spans="1:8" x14ac:dyDescent="0.3">
      <c r="A11" s="7" t="s">
        <v>4</v>
      </c>
      <c r="B11" s="18">
        <v>47222.056268551663</v>
      </c>
      <c r="C11" s="18">
        <f t="shared" si="0"/>
        <v>48552.363187623203</v>
      </c>
      <c r="D11" s="18">
        <f t="shared" si="1"/>
        <v>48010.212919002603</v>
      </c>
    </row>
    <row r="12" spans="1:8" x14ac:dyDescent="0.3">
      <c r="A12" s="7" t="s">
        <v>5</v>
      </c>
      <c r="B12" s="18">
        <v>18174.722041125478</v>
      </c>
      <c r="C12" s="18">
        <f t="shared" si="0"/>
        <v>18686.727667183168</v>
      </c>
      <c r="D12" s="18">
        <f t="shared" si="1"/>
        <v>18478.066054044924</v>
      </c>
    </row>
    <row r="13" spans="1:8" x14ac:dyDescent="0.3">
      <c r="A13" s="7" t="s">
        <v>6</v>
      </c>
      <c r="B13" s="18">
        <v>129839.27386131862</v>
      </c>
      <c r="C13" s="18">
        <f t="shared" si="0"/>
        <v>133497.01556156657</v>
      </c>
      <c r="D13" s="18">
        <f t="shared" si="1"/>
        <v>132006.34779392224</v>
      </c>
    </row>
    <row r="14" spans="1:8" x14ac:dyDescent="0.3">
      <c r="A14" s="6" t="s">
        <v>7</v>
      </c>
      <c r="B14" s="18">
        <v>79165.186874502469</v>
      </c>
      <c r="C14" s="18">
        <f t="shared" si="0"/>
        <v>81395.373447696606</v>
      </c>
      <c r="D14" s="18">
        <f t="shared" si="1"/>
        <v>80486.488263084379</v>
      </c>
    </row>
    <row r="15" spans="1:8" x14ac:dyDescent="0.3">
      <c r="A15" s="7" t="s">
        <v>8</v>
      </c>
      <c r="B15" s="18">
        <v>72991.527769327848</v>
      </c>
      <c r="C15" s="18">
        <f t="shared" si="0"/>
        <v>75047.794312930375</v>
      </c>
      <c r="D15" s="18">
        <f t="shared" si="1"/>
        <v>74209.788103244791</v>
      </c>
    </row>
    <row r="16" spans="1:8" x14ac:dyDescent="0.3">
      <c r="A16" s="7" t="s">
        <v>9</v>
      </c>
      <c r="B16" s="18">
        <v>34723.827307954118</v>
      </c>
      <c r="C16" s="18">
        <f t="shared" si="0"/>
        <v>35702.04281516785</v>
      </c>
      <c r="D16" s="18">
        <f t="shared" si="1"/>
        <v>35303.383083040091</v>
      </c>
    </row>
    <row r="17" spans="1:4" x14ac:dyDescent="0.3">
      <c r="A17" s="7" t="s">
        <v>10</v>
      </c>
      <c r="B17" s="18">
        <v>48148.463287625345</v>
      </c>
      <c r="C17" s="18">
        <f t="shared" si="0"/>
        <v>49504.868300781171</v>
      </c>
      <c r="D17" s="18">
        <f t="shared" si="1"/>
        <v>48952.082074010286</v>
      </c>
    </row>
    <row r="18" spans="1:4" x14ac:dyDescent="0.3">
      <c r="A18" s="7" t="s">
        <v>11</v>
      </c>
      <c r="B18" s="18">
        <v>244341.97043014746</v>
      </c>
      <c r="C18" s="18">
        <f t="shared" si="0"/>
        <v>251225.40244408266</v>
      </c>
      <c r="D18" s="18">
        <f t="shared" si="1"/>
        <v>248420.14415226594</v>
      </c>
    </row>
    <row r="19" spans="1:4" x14ac:dyDescent="0.3">
      <c r="A19" s="7" t="s">
        <v>12</v>
      </c>
      <c r="B19" s="18">
        <v>25436.195211349892</v>
      </c>
      <c r="C19" s="18">
        <f t="shared" si="0"/>
        <v>26152.766008099545</v>
      </c>
      <c r="D19" s="18">
        <f t="shared" si="1"/>
        <v>25860.736368642632</v>
      </c>
    </row>
    <row r="20" spans="1:4" x14ac:dyDescent="0.3">
      <c r="A20" s="7" t="s">
        <v>13</v>
      </c>
      <c r="B20" s="18">
        <v>57916.601371424666</v>
      </c>
      <c r="C20" s="18">
        <f t="shared" si="0"/>
        <v>59548.187575450793</v>
      </c>
      <c r="D20" s="18">
        <f t="shared" si="1"/>
        <v>58883.254629444775</v>
      </c>
    </row>
    <row r="21" spans="1:4" x14ac:dyDescent="0.3">
      <c r="A21" s="7" t="s">
        <v>14</v>
      </c>
      <c r="B21" s="18">
        <v>56867.025859645008</v>
      </c>
      <c r="C21" s="18">
        <f t="shared" si="0"/>
        <v>58469.044152492766</v>
      </c>
      <c r="D21" s="18">
        <f t="shared" si="1"/>
        <v>57816.161246036332</v>
      </c>
    </row>
    <row r="22" spans="1:4" x14ac:dyDescent="0.3">
      <c r="A22" s="8" t="s">
        <v>15</v>
      </c>
      <c r="B22" s="18">
        <v>60019.089282457047</v>
      </c>
      <c r="C22" s="18">
        <f t="shared" si="0"/>
        <v>61709.905313312491</v>
      </c>
      <c r="D22" s="18">
        <f t="shared" si="1"/>
        <v>61020.833977837465</v>
      </c>
    </row>
    <row r="23" spans="1:4" hidden="1" x14ac:dyDescent="0.3">
      <c r="A23" s="9"/>
      <c r="B23" s="18" t="e">
        <f>#REF!+#REF!</f>
        <v>#REF!</v>
      </c>
      <c r="C23" s="18" t="e">
        <f t="shared" ref="C23:D23" si="2">B23+(B23*0.01)</f>
        <v>#REF!</v>
      </c>
      <c r="D23" s="18" t="e">
        <f t="shared" si="2"/>
        <v>#REF!</v>
      </c>
    </row>
    <row r="24" spans="1:4" x14ac:dyDescent="0.3">
      <c r="A24" s="11" t="s">
        <v>16</v>
      </c>
      <c r="B24" s="21">
        <f>SUM(B7:B22)</f>
        <v>1150000</v>
      </c>
      <c r="C24" s="21">
        <f>SUM(C7:C22)</f>
        <v>1182397</v>
      </c>
      <c r="D24" s="21">
        <f>SUM(D7:D22)</f>
        <v>1169194</v>
      </c>
    </row>
    <row r="25" spans="1:4" x14ac:dyDescent="0.3">
      <c r="A25" s="1" t="s">
        <v>32</v>
      </c>
      <c r="B25" s="19"/>
      <c r="C25" s="20">
        <f>C24-$B$24</f>
        <v>32397</v>
      </c>
      <c r="D25" s="20">
        <f t="shared" ref="D25" si="3">D24-$B$24</f>
        <v>19194</v>
      </c>
    </row>
    <row r="26" spans="1:4" x14ac:dyDescent="0.3">
      <c r="A26" s="22"/>
    </row>
    <row r="29" spans="1:4" x14ac:dyDescent="0.3">
      <c r="A29" s="12"/>
    </row>
    <row r="30" spans="1:4" x14ac:dyDescent="0.3">
      <c r="A30" s="12"/>
    </row>
    <row r="31" spans="1:4" x14ac:dyDescent="0.3">
      <c r="A31" s="13"/>
    </row>
    <row r="32" spans="1:4" x14ac:dyDescent="0.3">
      <c r="A32" s="12"/>
    </row>
    <row r="33" spans="1:1" x14ac:dyDescent="0.3">
      <c r="A33" s="12"/>
    </row>
    <row r="34" spans="1:1" x14ac:dyDescent="0.3">
      <c r="A34" s="13"/>
    </row>
    <row r="35" spans="1:1" x14ac:dyDescent="0.3">
      <c r="A35" s="12"/>
    </row>
    <row r="36" spans="1:1" x14ac:dyDescent="0.3">
      <c r="A36" s="12"/>
    </row>
  </sheetData>
  <mergeCells count="3">
    <mergeCell ref="A1:D1"/>
    <mergeCell ref="A2:D2"/>
    <mergeCell ref="A3:D3"/>
  </mergeCells>
  <printOptions gridLines="1"/>
  <pageMargins left="0.45" right="0.45" top="0.45" bottom="0.4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Example 1</vt:lpstr>
      <vt:lpstr>Example 2</vt:lpstr>
      <vt:lpstr>Example 4</vt:lpstr>
      <vt:lpstr>Example 5</vt:lpstr>
      <vt:lpstr>'Example 5'!Print_Area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stefaniemorrill</dc:creator>
  <cp:lastModifiedBy>Melody Clark</cp:lastModifiedBy>
  <cp:lastPrinted>2018-10-16T16:07:18Z</cp:lastPrinted>
  <dcterms:created xsi:type="dcterms:W3CDTF">2017-05-04T15:05:15Z</dcterms:created>
  <dcterms:modified xsi:type="dcterms:W3CDTF">2018-10-16T16:09:46Z</dcterms:modified>
</cp:coreProperties>
</file>